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<sst xmlns="http://schemas.openxmlformats.org/spreadsheetml/2006/main" count="27180" uniqueCount="797">
  <si>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</si>
  <si>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</si>
  <si>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</si>
  <si>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</si>
  <si>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</si>
  <si>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</si>
  <si>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</si>
  <si>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</si>
  <si>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</si>
  <si>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</si>
  <si>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</si>
  <si>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</si>
  <si>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</si>
  <si>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</si>
  <si>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</si>
  <si>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</si>
  <si>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</si>
  <si>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</si>
  <si>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</si>
  <si>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</si>
  <si>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</si>
  <si>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</si>
  <si>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</si>
  <si>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</si>
  <si>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</si>
  <si>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</si>
  <si>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</si>
  <si>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</si>
  <si>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</si>
  <si>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</si>
  <si>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</si>
  <si>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</si>
  <si>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</si>
  <si>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</si>
  <si>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</si>
  <si>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</si>
  <si>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</si>
  <si>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</si>
  <si>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</si>
  <si>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</si>
  <si>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</si>
  <si>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</si>
  <si>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</si>
  <si>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</si>
  <si>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</si>
  <si>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</si>
  <si>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</si>
  <si>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</si>
  <si>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</si>
  <si>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</si>
  <si>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</si>
  <si>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</si>
  <si>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</si>
  <si>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</si>
  <si>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</si>
  <si>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</si>
  <si>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</si>
  <si>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</si>
  <si>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</si>
  <si>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</si>
  <si>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</si>
  <si>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</si>
  <si>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</si>
  <si>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</si>
  <si>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</si>
  <si>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</si>
  <si>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</si>
  <si>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</si>
  <si>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</si>
  <si>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</si>
  <si>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</si>
  <si>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</si>
  <si>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</si>
  <si>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</si>
  <si>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</si>
  <si>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</si>
  <si>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</si>
  <si>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</si>
  <si>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</si>
  <si>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</si>
  <si>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</si>
  <si>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</si>
  <si>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</si>
  <si>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</si>
  <si>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</si>
  <si>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</si>
  <si>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</si>
  <si>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</si>
  <si>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</si>
  <si>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</si>
  <si>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</si>
  <si>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</si>
  <si>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</si>
  <si>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</si>
  <si>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</si>
  <si>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</si>
  <si>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</si>
  <si>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</si>
  <si>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</si>
  <si>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</si>
  <si>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</si>
  <si>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</si>
  <si>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</si>
  <si>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</si>
  <si>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</si>
  <si>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</si>
  <si>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</si>
  <si>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</si>
  <si>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</si>
  <si>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</si>
  <si>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</si>
  <si>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</si>
  <si>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</si>
  <si>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</si>
  <si>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</si>
  <si>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</si>
  <si>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</si>
  <si>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</si>
  <si>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</si>
  <si>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</si>
  <si>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</si>
  <si>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</si>
  <si>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</si>
  <si>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</si>
  <si>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</si>
  <si>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</si>
  <si>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</si>
  <si>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</si>
  <si>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</si>
  <si>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</si>
  <si>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</si>
  <si>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</si>
  <si>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</si>
  <si>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</si>
  <si>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</si>
  <si>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</si>
  <si>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</si>
  <si>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</si>
  <si>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</si>
  <si>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</si>
  <si>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</si>
  <si>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</si>
  <si>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</si>
  <si>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</si>
  <si>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</si>
  <si>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</si>
  <si>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</si>
  <si>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</si>
  <si>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</si>
  <si>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</si>
  <si>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</si>
  <si>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</si>
  <si>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</si>
  <si>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</si>
  <si>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</si>
  <si>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</si>
  <si>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</si>
  <si>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</si>
  <si>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</si>
  <si>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</si>
  <si>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</si>
  <si>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</si>
  <si>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</si>
  <si>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</si>
  <si>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</si>
  <si>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</si>
  <si>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</si>
  <si>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</si>
  <si>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</si>
  <si>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</si>
  <si>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</si>
  <si>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</si>
  <si>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</si>
  <si>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</si>
  <si>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</si>
  <si>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</si>
  <si>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</si>
  <si>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</si>
  <si>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</si>
  <si>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</si>
  <si>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</si>
  <si>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</si>
  <si>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</si>
  <si>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</si>
  <si>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</si>
  <si>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</si>
  <si>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</si>
  <si>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</si>
  <si>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</si>
  <si>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</si>
  <si>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</si>
  <si>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</si>
  <si>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</si>
  <si>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</si>
  <si>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</si>
  <si>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</si>
  <si>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</si>
  <si>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</si>
  <si>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</si>
  <si>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</si>
  <si>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</si>
  <si>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</si>
  <si>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</si>
  <si>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</si>
  <si>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</si>
  <si>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</si>
  <si>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</si>
  <si>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</si>
  <si>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</si>
  <si>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</si>
  <si>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</si>
  <si>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</si>
  <si>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</si>
  <si>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</si>
  <si>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</si>
  <si>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</si>
  <si>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</si>
  <si>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</si>
  <si>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</si>
  <si>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</si>
  <si>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</si>
  <si>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</si>
  <si>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</si>
  <si>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</si>
  <si>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</si>
  <si>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</si>
  <si>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</si>
  <si>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</si>
  <si>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</si>
  <si>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</si>
  <si>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</si>
  <si>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</si>
  <si>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</si>
  <si>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</si>
  <si>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</si>
  <si>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</si>
  <si>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</si>
  <si>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</si>
  <si>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</si>
  <si>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</si>
  <si>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</si>
  <si>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</si>
  <si>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</si>
  <si>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</si>
  <si>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</si>
  <si>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</si>
  <si>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</si>
  <si>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</si>
  <si>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</si>
  <si>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</si>
  <si>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</si>
  <si>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</si>
  <si>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</si>
  <si>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</si>
  <si>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</si>
  <si>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</si>
  <si>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</si>
  <si>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</si>
  <si>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</si>
  <si>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</si>
  <si>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</si>
  <si>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</si>
  <si>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</si>
  <si>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</si>
  <si>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</si>
  <si>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</si>
  <si>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</si>
  <si>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</si>
  <si>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</si>
  <si>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</si>
  <si>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</si>
  <si>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</si>
  <si>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</si>
  <si>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</si>
  <si>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</si>
  <si>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</si>
  <si>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</si>
  <si>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</si>
  <si>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</si>
  <si>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</si>
  <si>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</si>
  <si>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</si>
  <si>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</si>
  <si>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</si>
  <si>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</si>
  <si>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</si>
  <si>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</si>
  <si>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</si>
  <si>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</si>
  <si>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</si>
  <si>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</si>
  <si>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</si>
  <si>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</si>
  <si>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</si>
  <si>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</si>
  <si>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</si>
  <si>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</si>
  <si>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</si>
  <si>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</si>
  <si>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</si>
  <si>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</si>
  <si>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</si>
  <si>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</si>
  <si>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</si>
  <si>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</si>
  <si>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</si>
  <si>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</si>
  <si>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</si>
  <si>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</si>
  <si>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</si>
  <si>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</si>
  <si>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</si>
  <si>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</si>
  <si>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</si>
  <si>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</si>
  <si>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</si>
  <si>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</si>
  <si>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</si>
  <si>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</si>
  <si>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</si>
  <si>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</si>
  <si>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</si>
  <si>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</si>
  <si>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</si>
  <si>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</si>
  <si>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</si>
  <si>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</si>
  <si>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</si>
  <si>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</si>
  <si>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</si>
  <si>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</si>
  <si>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</si>
  <si>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</si>
  <si>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</si>
  <si>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</si>
  <si>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</si>
  <si>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</si>
  <si>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</si>
  <si>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</si>
  <si>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</si>
  <si>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</si>
  <si>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</si>
  <si>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</si>
  <si>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</si>
  <si>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</si>
  <si>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</si>
  <si>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</si>
  <si>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</si>
  <si>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</si>
  <si>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</si>
  <si>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</si>
  <si>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</si>
  <si>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</si>
  <si>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</si>
  <si>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</si>
  <si>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</si>
  <si>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</si>
  <si>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</si>
  <si>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</si>
  <si>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</si>
  <si>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</si>
  <si>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</si>
  <si>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</si>
  <si>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</si>
  <si>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</si>
  <si>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</si>
  <si>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</si>
  <si>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</si>
  <si>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</si>
  <si>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</si>
  <si>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</si>
  <si>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</si>
  <si>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</si>
  <si>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</si>
  <si>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</si>
  <si>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</si>
  <si>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</si>
  <si>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</si>
  <si>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</si>
  <si>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</si>
  <si>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</si>
  <si>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</si>
  <si>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</si>
  <si>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</si>
  <si>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</si>
  <si>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</si>
  <si>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</si>
  <si>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</si>
  <si>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</si>
  <si>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</si>
  <si>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</si>
  <si>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</si>
  <si>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</si>
  <si>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</si>
  <si>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</si>
  <si>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</si>
  <si>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</si>
  <si>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</si>
  <si>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</si>
  <si>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</si>
  <si>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</si>
  <si>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</si>
  <si>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</si>
  <si>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</si>
  <si>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</si>
  <si>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</si>
  <si>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</si>
  <si>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</si>
  <si>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</si>
  <si>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</si>
  <si>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</si>
  <si>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</si>
  <si>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</si>
  <si>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</si>
  <si>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</si>
  <si>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</si>
  <si>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</si>
  <si>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</si>
  <si>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</si>
  <si>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</si>
  <si>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</si>
  <si>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</si>
  <si>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</si>
  <si>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</si>
  <si>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</si>
  <si>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</si>
  <si>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</si>
  <si>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</si>
  <si>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</si>
  <si>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</si>
  <si>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</si>
  <si>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</si>
  <si>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</si>
  <si>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</si>
  <si>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</si>
  <si>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</si>
  <si>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</si>
  <si>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</si>
  <si>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</si>
  <si>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</si>
  <si>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</si>
  <si>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</si>
  <si>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</si>
  <si>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</si>
  <si>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</si>
  <si>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</si>
  <si>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</si>
  <si>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</si>
  <si>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</si>
  <si>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</si>
  <si>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</si>
  <si>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</si>
  <si>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</si>
  <si>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</si>
  <si>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</si>
  <si>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</si>
  <si>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</si>
  <si>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</si>
  <si>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</si>
  <si>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</si>
  <si>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</si>
  <si>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</si>
  <si>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</si>
  <si>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</si>
  <si>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</si>
  <si>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</si>
  <si>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</si>
  <si>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</si>
  <si>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</si>
  <si>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</si>
  <si>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</si>
  <si>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</si>
  <si>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</si>
  <si>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</si>
  <si>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</si>
  <si>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</si>
  <si>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</si>
  <si>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</si>
  <si>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</si>
  <si>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</si>
  <si>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</si>
  <si>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</si>
  <si>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</si>
  <si>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</si>
  <si>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</si>
  <si>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</si>
  <si>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</si>
  <si>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</si>
  <si>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</si>
  <si>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</si>
  <si>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</si>
  <si>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</si>
  <si>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</si>
  <si>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</si>
  <si>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</si>
  <si>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</si>
  <si>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</si>
  <si>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</si>
  <si>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</si>
  <si>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</si>
  <si>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</si>
  <si>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</si>
  <si>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</si>
  <si>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</si>
  <si>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</si>
  <si>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</si>
  <si>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</si>
  <si>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</si>
  <si>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</si>
  <si>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</si>
  <si>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</si>
  <si>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</si>
  <si>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</si>
  <si>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</si>
  <si>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</si>
  <si>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</si>
  <si>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</si>
  <si>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</si>
  <si>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</si>
  <si>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</si>
  <si>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</si>
  <si>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</si>
  <si>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</si>
  <si>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</si>
  <si>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</si>
  <si>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</si>
  <si>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</si>
  <si>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</si>
  <si>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</si>
  <si>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</si>
  <si>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</si>
  <si>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</si>
  <si>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</si>
  <si>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</si>
  <si>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</si>
  <si>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</si>
  <si>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</si>
  <si>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</si>
  <si>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</si>
  <si>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</si>
  <si>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</si>
  <si>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</si>
  <si>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</si>
  <si>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</si>
  <si>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</si>
  <si>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</si>
  <si>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</si>
  <si>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</si>
  <si>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</si>
  <si>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</si>
  <si>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</si>
  <si>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</si>
  <si>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</si>
  <si>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</si>
  <si>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</si>
  <si>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</si>
  <si>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</si>
  <si>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</si>
  <si>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</si>
  <si>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</si>
  <si>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</si>
  <si>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</si>
  <si>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</si>
  <si>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</si>
  <si>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</si>
  <si>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</si>
  <si>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</si>
  <si>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</si>
  <si>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</si>
  <si>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</si>
  <si>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</si>
  <si>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</si>
  <si>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</si>
  <si>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</si>
  <si>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</si>
  <si>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</si>
  <si>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</si>
  <si>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</si>
  <si>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</si>
  <si>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</si>
  <si>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</si>
  <si>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</si>
  <si>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</si>
  <si>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</si>
  <si>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</si>
  <si>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</si>
  <si>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</si>
  <si>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</si>
  <si>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</si>
  <si>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</si>
  <si>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</si>
  <si>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</si>
  <si>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</si>
  <si>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</si>
  <si>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</si>
  <si>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</si>
  <si>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</si>
  <si>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</si>
  <si>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</si>
  <si>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</si>
  <si>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</si>
  <si>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</si>
  <si>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</si>
  <si>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</si>
  <si>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</si>
  <si>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</si>
  <si>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</si>
  <si>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</si>
  <si>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</si>
  <si>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</si>
  <si>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</si>
  <si>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</si>
  <si>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</si>
  <si>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</si>
  <si>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</si>
  <si>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</si>
  <si>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</si>
  <si>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</si>
  <si>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</si>
  <si>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</si>
  <si>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</si>
  <si>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</si>
  <si>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</si>
  <si>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</si>
  <si>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</si>
  <si>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</si>
  <si>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</si>
  <si>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</si>
  <si>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</si>
  <si>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</si>
  <si>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</si>
  <si>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</si>
  <si>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</si>
  <si>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</si>
  <si>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</si>
  <si>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</si>
  <si>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</si>
  <si>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</si>
  <si>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</si>
  <si>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</si>
  <si>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</si>
  <si>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</si>
  <si>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</si>
  <si>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</si>
  <si>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</si>
  <si>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</si>
  <si>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</si>
  <si>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</si>
  <si>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</si>
  <si>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</si>
  <si>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</si>
  <si>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</si>
  <si>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</si>
  <si>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</si>
  <si>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</si>
  <si>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</si>
  <si>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</si>
  <si>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</si>
  <si>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</si>
  <si>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</si>
  <si>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</si>
  <si>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</si>
  <si>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</si>
  <si>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</si>
  <si>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</si>
  <si>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</si>
  <si>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</si>
  <si>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</si>
  <si>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</si>
  <si>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</si>
  <si>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</si>
  <si>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</si>
  <si>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</si>
  <si>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</si>
  <si>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</si>
  <si>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</si>
  <si>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</si>
  <si>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</si>
  <si>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</si>
  <si>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</si>
  <si>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</si>
  <si>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</si>
  <si>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</si>
  <si>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</si>
  <si>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</si>
  <si>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</si>
  <si>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</si>
  <si>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</si>
  <si>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</si>
  <si>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</si>
  <si>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</si>
  <si>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</si>
  <si>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</si>
  <si>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</si>
  <si>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</si>
  <si>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</si>
  <si>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</si>
  <si>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</si>
  <si>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</si>
  <si>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</si>
  <si>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</si>
  <si>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</si>
  <si>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</si>
  <si>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</si>
  <si>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</si>
  <si>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</si>
  <si>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</si>
  <si>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</si>
  <si>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</si>
  <si>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</si>
  <si>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</si>
  <si>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</si>
  <si>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</si>
  <si>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</si>
  <si>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</si>
  <si>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</si>
  <si>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</si>
  <si>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</si>
  <si>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</si>
  <si>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</si>
  <si>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</si>
  <si>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</si>
  <si>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</si>
  <si>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</si>
  <si>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</si>
  <si>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</si>
  <si>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</si>
  <si>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</si>
  <si>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</si>
  <si>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</si>
  <si>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</si>
  <si>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</si>
  <si>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</si>
  <si>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</si>
  <si>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</si>
  <si>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</si>
  <si>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</si>
  <si>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</si>
  <si>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</si>
  <si>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</si>
  <si>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</si>
  <si>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</si>
  <si>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</si>
  <si>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</si>
  <si>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</si>
  <si>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декабрь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</si>
  <si>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</si>
  <si>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</si>
  <si>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</si>
  <si>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</si>
  <si>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</si>
  <si>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</si>
  <si>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</si>
  <si>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</si>
  <si>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14 по ул. Лесная за 2016 год</t>
  </si>
  <si>
    <t>июн, авг, сен</t>
  </si>
  <si>
    <t>апр, ноя, дек</t>
  </si>
  <si>
    <t xml:space="preserve"> январь</t>
  </si>
  <si>
    <t>январь, февраль</t>
  </si>
  <si>
    <t>сентябрь, ноябрь</t>
  </si>
  <si>
    <t>апр, авг, окт, дек</t>
  </si>
  <si>
    <t>мар, июл, авг</t>
  </si>
  <si>
    <t>фев, апр, июн</t>
  </si>
  <si>
    <t>январь, октябрь</t>
  </si>
  <si>
    <t>февраль, июнь</t>
  </si>
  <si>
    <t>май, август</t>
  </si>
  <si>
    <t>48 | 1</t>
  </si>
  <si>
    <t>25 | 1</t>
  </si>
  <si>
    <t>19,2 | 24</t>
  </si>
  <si>
    <t>4,4 | 2</t>
  </si>
  <si>
    <t>400 | 1</t>
  </si>
  <si>
    <t>5 | 1</t>
  </si>
  <si>
    <t>184,02 | 249</t>
  </si>
  <si>
    <t>122,68 | 136</t>
  </si>
  <si>
    <t>184,02 | 24</t>
  </si>
  <si>
    <t>122,68 | 24</t>
  </si>
  <si>
    <t>117 | 1</t>
  </si>
  <si>
    <t>306,7 | 2</t>
  </si>
  <si>
    <t>1176 | 28</t>
  </si>
  <si>
    <t>588 | 22</t>
  </si>
  <si>
    <t>0,21168 | 6</t>
  </si>
  <si>
    <t>11,76 | 40</t>
  </si>
  <si>
    <t>11,76 | 10</t>
  </si>
  <si>
    <t>11,76 | 12</t>
  </si>
  <si>
    <t>1176 | 32</t>
  </si>
  <si>
    <t>588 | 8</t>
  </si>
  <si>
    <t>7,2 | 1</t>
  </si>
  <si>
    <t>154 | 2</t>
  </si>
  <si>
    <t>4 | 122</t>
  </si>
  <si>
    <t>80 | 24</t>
  </si>
  <si>
    <t>1176 | 74</t>
  </si>
  <si>
    <t>80 | 23</t>
  </si>
  <si>
    <t>4 | 127</t>
  </si>
  <si>
    <t>2362 | 77</t>
  </si>
  <si>
    <t>2362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</si>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</sst>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754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248662.72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1192210.07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1092718.0900000001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1092718.0900000001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1092718.0900000001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328912.81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1077405.4300000002</v>
      </c>
      <c r="G28" s="18">
        <f>и_ср_начисл-и_ср_стоимость_факт</f>
        <v>114804.6399999999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548916.56999999995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724210.01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787.08235473088621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1476764.01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1367858.77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400196.68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1862606.78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1862606.78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4488.8158979364825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47552.66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44890.38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13518.95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47552.66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47552.66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3397.4055482789777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588667.40999999992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548106.76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155088.96000000002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661206.83000000007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661206.83000000007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7690.8585269559553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543272.59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520107.31999999995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155405.42000000001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543272.59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543272.59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754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30785.815280686747</v>
      </c>
      <c r="F6" s="40"/>
      <c r="I6" s="27">
        <f>E6/1.18</f>
        <v>26089.673966683684</v>
      </c>
      <c r="J6" s="29">
        <f>[1]сумма!$Q$6</f>
        <v>12959.079134999998</v>
      </c>
      <c r="K6" s="29">
        <f>J6-I6</f>
        <v>-13130.594831683686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356.4985174812295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0.31440000000000001</v>
      </c>
      <c r="E8" s="48">
        <v>356.4985174812295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1393.1576790607144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>
        <v>1</v>
      </c>
      <c r="E19" s="48">
        <v>1393.1576790607144</v>
      </c>
      <c r="F19" s="49" t="s">
        <v>734</v>
      </c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2509.8049838502989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15.6128</v>
      </c>
      <c r="E25" s="48">
        <v>1933.0792830009359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0.16</v>
      </c>
      <c r="E28" s="48">
        <v>576.72570084936285</v>
      </c>
      <c r="F28" s="49" t="s">
        <v>739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9651.9505434273178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2.2284000000000002</v>
      </c>
      <c r="E43" s="48">
        <v>2049.9591424132791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15.692</v>
      </c>
      <c r="E44" s="48">
        <v>1331.9879876026832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62</v>
      </c>
      <c r="E45" s="48">
        <v>2531.5768618668376</v>
      </c>
      <c r="F45" s="49" t="s">
        <v>745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5.5</v>
      </c>
      <c r="E47" s="56">
        <v>2951.316193228864</v>
      </c>
      <c r="F47" s="49" t="s">
        <v>755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>
        <v>1</v>
      </c>
      <c r="E55" s="56">
        <v>787.11035831565391</v>
      </c>
      <c r="F55" s="49" t="s">
        <v>737</v>
      </c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3542.7322033137225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>
        <v>1</v>
      </c>
      <c r="E90" s="35">
        <v>1353.9987187364493</v>
      </c>
      <c r="F90" s="33" t="s">
        <v>742</v>
      </c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30</v>
      </c>
      <c r="E91" s="35">
        <v>314.31415492299448</v>
      </c>
      <c r="F91" s="33" t="s">
        <v>739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>
        <v>6</v>
      </c>
      <c r="E99" s="35">
        <v>1874.4193296542785</v>
      </c>
      <c r="F99" s="33" t="s">
        <v>738</v>
      </c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1932.8879706990845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15.6128</v>
      </c>
      <c r="E101" s="35">
        <v>1932.8879706990845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591.23871185290477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0.55759999999999998</v>
      </c>
      <c r="E106" s="56">
        <v>591.23871185290477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10807.544671001469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0.55759999999999998</v>
      </c>
      <c r="E120" s="56">
        <v>600.38583128517507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5</v>
      </c>
      <c r="E138" s="48">
        <v>844.90686708900353</v>
      </c>
      <c r="F138" s="49" t="s">
        <v>756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2</v>
      </c>
      <c r="E147" s="48">
        <v>105.86744503702184</v>
      </c>
      <c r="F147" s="49" t="s">
        <v>758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154.72382412232469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60</v>
      </c>
      <c r="E150" s="48">
        <v>3059.3070075184069</v>
      </c>
      <c r="F150" s="49" t="s">
        <v>738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60</v>
      </c>
      <c r="E153" s="48">
        <v>2776.9578464674883</v>
      </c>
      <c r="F153" s="49" t="s">
        <v>738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16</v>
      </c>
      <c r="E162" s="48">
        <v>3265.3958494820495</v>
      </c>
      <c r="F162" s="49" t="s">
        <v>738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102958.68931487387</v>
      </c>
      <c r="F197" s="75"/>
      <c r="I197" s="27">
        <f>E197/1.18</f>
        <v>87253.126538028708</v>
      </c>
      <c r="J197" s="29">
        <f>[1]сумма!$Q$11</f>
        <v>31082.599499999997</v>
      </c>
      <c r="K197" s="29">
        <f>J197-I197</f>
        <v>-56170.527038028711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102958.68931487387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3.3455999999999997</v>
      </c>
      <c r="E199" s="35">
        <v>13190.038608164061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8.0639999999999983</v>
      </c>
      <c r="E200" s="35">
        <v>12716.935242704396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14.38</v>
      </c>
      <c r="E202" s="35">
        <v>369.13708642228806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14.38</v>
      </c>
      <c r="E203" s="35">
        <v>8134.2044930992188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14.38</v>
      </c>
      <c r="E210" s="35">
        <v>18299.392339671831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116.6473</v>
      </c>
      <c r="E211" s="35">
        <v>42186.062425430682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5</v>
      </c>
      <c r="E215" s="35">
        <v>1038.5149165626267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9</v>
      </c>
      <c r="E217" s="35">
        <v>5528.4114077368795</v>
      </c>
      <c r="F217" s="49" t="s">
        <v>759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5</v>
      </c>
      <c r="E228" s="35">
        <v>844.90686708900353</v>
      </c>
      <c r="F228" s="49" t="s">
        <v>756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3.5</v>
      </c>
      <c r="E231" s="48">
        <v>651.08592799287794</v>
      </c>
      <c r="F231" s="49" t="s">
        <v>737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146.38978197292278</v>
      </c>
      <c r="F232" s="33"/>
      <c r="I232" s="27">
        <f>E232/1.18</f>
        <v>124.0591372651888</v>
      </c>
      <c r="J232" s="29">
        <f>[1]сумма!$M$13</f>
        <v>4000.8600000000006</v>
      </c>
      <c r="K232" s="29">
        <f>J232-I232</f>
        <v>3876.8008627348117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146.38978197292278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739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73.105213344968561</v>
      </c>
      <c r="F257" s="33" t="s">
        <v>738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186530.76372128603</v>
      </c>
      <c r="F266" s="75"/>
      <c r="I266" s="27">
        <f>E266/1.18</f>
        <v>158076.91840786953</v>
      </c>
      <c r="J266" s="29">
        <f>[1]сумма!$Q$15</f>
        <v>14033.079052204816</v>
      </c>
      <c r="K266" s="29">
        <f>J266-I266</f>
        <v>-144043.83935566471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186530.76372128603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0.98599999999999999</v>
      </c>
      <c r="E268" s="35">
        <v>3033.6391704577468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22</v>
      </c>
      <c r="E270" s="35">
        <v>1971.7961100881143</v>
      </c>
      <c r="F270" s="33" t="s">
        <v>742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0.1</v>
      </c>
      <c r="E271" s="35">
        <v>326.01495195587069</v>
      </c>
      <c r="F271" s="33" t="s">
        <v>734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2273.1608135795414</v>
      </c>
      <c r="F278" s="33" t="s">
        <v>741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23460.611939936338</v>
      </c>
      <c r="F282" s="33" t="s">
        <v>733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213</v>
      </c>
      <c r="E284" s="35">
        <v>129408.92221100834</v>
      </c>
      <c r="F284" s="33" t="s">
        <v>760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>
        <v>3</v>
      </c>
      <c r="E285" s="35">
        <v>133.66751389980433</v>
      </c>
      <c r="F285" s="33" t="s">
        <v>757</v>
      </c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6.5</v>
      </c>
      <c r="E286" s="35">
        <v>908.20106801332736</v>
      </c>
      <c r="F286" s="33" t="s">
        <v>743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5</v>
      </c>
      <c r="E288" s="35">
        <v>129.00015947340933</v>
      </c>
      <c r="F288" s="33" t="s">
        <v>761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3</v>
      </c>
      <c r="E293" s="35">
        <v>355.95256859156882</v>
      </c>
      <c r="F293" s="33" t="s">
        <v>762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2</v>
      </c>
      <c r="E308" s="35">
        <v>219.17016297203952</v>
      </c>
      <c r="F308" s="33" t="s">
        <v>763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3</v>
      </c>
      <c r="E310" s="35">
        <v>466.52461367974638</v>
      </c>
      <c r="F310" s="33" t="s">
        <v>764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6</v>
      </c>
      <c r="E312" s="35">
        <v>596.59548947103269</v>
      </c>
      <c r="F312" s="33" t="s">
        <v>739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839.05988486367005</v>
      </c>
      <c r="F319" s="33" t="s">
        <v>733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742.77285211827973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49</v>
      </c>
      <c r="E321" s="35">
        <v>3203.4647094074662</v>
      </c>
      <c r="F321" s="33" t="s">
        <v>733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2</v>
      </c>
      <c r="E325" s="35">
        <v>11936.288896925984</v>
      </c>
      <c r="F325" s="33" t="s">
        <v>738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1</v>
      </c>
      <c r="E331" s="35">
        <v>185.93313798919351</v>
      </c>
      <c r="F331" s="33" t="s">
        <v>736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2</v>
      </c>
      <c r="E333" s="35">
        <v>2119.7763834383509</v>
      </c>
      <c r="F333" s="33" t="s">
        <v>765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46</v>
      </c>
      <c r="E335" s="35">
        <v>2261.7470493633655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3</v>
      </c>
      <c r="E337" s="35">
        <v>573.64993710144108</v>
      </c>
      <c r="F337" s="33" t="s">
        <v>733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174522.02877681365</v>
      </c>
      <c r="F338" s="75"/>
      <c r="I338" s="27">
        <f>E338/1.18</f>
        <v>147900.02438713022</v>
      </c>
      <c r="J338" s="29">
        <f>[1]сумма!$Q$17</f>
        <v>27117.06</v>
      </c>
      <c r="K338" s="29">
        <f>J338-I338</f>
        <v>-120782.96438713023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174522.02877681365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766</v>
      </c>
      <c r="E340" s="84">
        <v>245.14280078484546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767</v>
      </c>
      <c r="E342" s="48">
        <v>159.37510446108698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768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769</v>
      </c>
      <c r="E345" s="84">
        <v>21.020439165923243</v>
      </c>
      <c r="F345" s="49" t="s">
        <v>737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770</v>
      </c>
      <c r="E346" s="48">
        <v>1357.0020710697549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771</v>
      </c>
      <c r="E347" s="48">
        <v>15.795221921606718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772</v>
      </c>
      <c r="E349" s="48">
        <v>103941.59975043469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773</v>
      </c>
      <c r="E350" s="48">
        <v>28854.295302134622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774</v>
      </c>
      <c r="E351" s="48">
        <v>22894.199678331377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775</v>
      </c>
      <c r="E352" s="48">
        <v>12323.501493946982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776</v>
      </c>
      <c r="E353" s="84">
        <v>1340.8242245444453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777</v>
      </c>
      <c r="E354" s="48">
        <v>1440.6294610165507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195485.84060230432</v>
      </c>
      <c r="F355" s="75"/>
      <c r="I355" s="27">
        <f>E355/1.18</f>
        <v>165665.96661212231</v>
      </c>
      <c r="J355" s="29">
        <f>[1]сумма!$Q$19</f>
        <v>27334.060541112922</v>
      </c>
      <c r="K355" s="29">
        <f>J355-I355</f>
        <v>-138331.90607100941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88695.027425216176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778</v>
      </c>
      <c r="E358" s="89">
        <v>17380.495439841794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779</v>
      </c>
      <c r="E359" s="89">
        <v>29875.74755277588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780</v>
      </c>
      <c r="E360" s="89">
        <v>224.94739592065645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781</v>
      </c>
      <c r="E361" s="89">
        <v>459.68937602731802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782</v>
      </c>
      <c r="E362" s="89">
        <v>778.42584219563992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783</v>
      </c>
      <c r="E364" s="89">
        <v>2248.7924091312184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784</v>
      </c>
      <c r="E365" s="89">
        <v>11335.887606695695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785</v>
      </c>
      <c r="E366" s="89">
        <v>10942.968009749504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786</v>
      </c>
      <c r="E367" s="89">
        <v>632.5262979962115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786</v>
      </c>
      <c r="E368" s="89">
        <v>923.63187930085701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787</v>
      </c>
      <c r="E369" s="89">
        <v>2502.1018538013459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788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789</v>
      </c>
      <c r="E371" s="89">
        <v>5997.1504252680861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106790.81317708812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790</v>
      </c>
      <c r="E375" s="93">
        <v>25694.509582643601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791</v>
      </c>
      <c r="E377" s="95">
        <v>1036.3148250913355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792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793</v>
      </c>
      <c r="E379" s="95">
        <v>51637.474060297856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794</v>
      </c>
      <c r="E380" s="95">
        <v>18079.407106580446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794</v>
      </c>
      <c r="E382" s="95">
        <v>3216.5569602458863</v>
      </c>
      <c r="F382" s="49" t="s">
        <v>795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794</v>
      </c>
      <c r="E383" s="95">
        <v>1656.0112418446372</v>
      </c>
      <c r="F383" s="49" t="s">
        <v>796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81530.654415890138</v>
      </c>
      <c r="F386" s="75"/>
      <c r="I386" s="27">
        <f>E386/1.18</f>
        <v>69093.774928720464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81530.654415890138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46516.988344226113</v>
      </c>
      <c r="F388" s="75"/>
      <c r="I388" s="27">
        <f>E388/1.18</f>
        <v>39421.176562903485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46516.988344226113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258928.20756225038</v>
      </c>
      <c r="F390" s="75"/>
      <c r="I390" s="27">
        <f>E390/1.18</f>
        <v>219430.68437478846</v>
      </c>
      <c r="J390" s="27">
        <f>SUM(I6:I390)</f>
        <v>913055.40491551196</v>
      </c>
      <c r="K390" s="27">
        <f>J390*1.01330668353499*1.18</f>
        <v>1091742.070201589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258928.20756225038</v>
      </c>
      <c r="F391" s="49" t="s">
        <v>731</v>
      </c>
      <c r="I391" s="27">
        <f>E6+E197+E232+E266+E338+E355+E386+E388+E390</f>
        <v>1077405.3778003042</v>
      </c>
      <c r="J391" s="27">
        <f>I391-K391</f>
        <v>738241.60156158241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2017-05-18T02:15:19Z</dcterms:modified>
</cp:coreProperties>
</file>